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475" windowHeight="11670"/>
  </bookViews>
  <sheets>
    <sheet name="법세입세출총괄표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35" i="1" l="1"/>
  <c r="O35" i="1" s="1"/>
  <c r="M35" i="1"/>
  <c r="L35" i="1"/>
  <c r="K35" i="1"/>
  <c r="K34" i="1" s="1"/>
  <c r="K33" i="1" s="1"/>
  <c r="J35" i="1"/>
  <c r="M34" i="1"/>
  <c r="M33" i="1" s="1"/>
  <c r="L34" i="1"/>
  <c r="I34" i="1"/>
  <c r="L33" i="1"/>
  <c r="H33" i="1"/>
  <c r="N32" i="1"/>
  <c r="O32" i="1" s="1"/>
  <c r="M32" i="1"/>
  <c r="J32" i="1"/>
  <c r="O31" i="1"/>
  <c r="N31" i="1"/>
  <c r="M31" i="1"/>
  <c r="J31" i="1"/>
  <c r="N30" i="1"/>
  <c r="O30" i="1" s="1"/>
  <c r="M30" i="1"/>
  <c r="I30" i="1"/>
  <c r="N29" i="1"/>
  <c r="O29" i="1" s="1"/>
  <c r="M29" i="1"/>
  <c r="H29" i="1"/>
  <c r="O28" i="1"/>
  <c r="P28" i="1" s="1"/>
  <c r="N28" i="1"/>
  <c r="M28" i="1"/>
  <c r="L28" i="1"/>
  <c r="L27" i="1" s="1"/>
  <c r="L21" i="1" s="1"/>
  <c r="K28" i="1"/>
  <c r="K27" i="1" s="1"/>
  <c r="K21" i="1" s="1"/>
  <c r="J28" i="1"/>
  <c r="F28" i="1"/>
  <c r="E28" i="1"/>
  <c r="D28" i="1"/>
  <c r="C28" i="1"/>
  <c r="N27" i="1"/>
  <c r="N21" i="1" s="1"/>
  <c r="M27" i="1"/>
  <c r="I27" i="1"/>
  <c r="F27" i="1"/>
  <c r="E27" i="1"/>
  <c r="D27" i="1"/>
  <c r="C27" i="1"/>
  <c r="D25" i="1"/>
  <c r="M21" i="1"/>
  <c r="H21" i="1"/>
  <c r="F21" i="1"/>
  <c r="F20" i="1" s="1"/>
  <c r="F19" i="1" s="1"/>
  <c r="E21" i="1"/>
  <c r="D21" i="1"/>
  <c r="C21" i="1"/>
  <c r="O20" i="1"/>
  <c r="O19" i="1" s="1"/>
  <c r="O17" i="1" s="1"/>
  <c r="N20" i="1"/>
  <c r="M20" i="1"/>
  <c r="L20" i="1"/>
  <c r="L19" i="1" s="1"/>
  <c r="L17" i="1" s="1"/>
  <c r="K20" i="1"/>
  <c r="K19" i="1" s="1"/>
  <c r="K17" i="1" s="1"/>
  <c r="J20" i="1"/>
  <c r="E20" i="1"/>
  <c r="E19" i="1" s="1"/>
  <c r="D20" i="1"/>
  <c r="D19" i="1" s="1"/>
  <c r="B20" i="1"/>
  <c r="N19" i="1"/>
  <c r="N17" i="1" s="1"/>
  <c r="M19" i="1"/>
  <c r="M17" i="1" s="1"/>
  <c r="I19" i="1"/>
  <c r="A19" i="1"/>
  <c r="F18" i="1"/>
  <c r="F16" i="1" s="1"/>
  <c r="F15" i="1" s="1"/>
  <c r="E18" i="1"/>
  <c r="D18" i="1"/>
  <c r="C18" i="1"/>
  <c r="H17" i="1"/>
  <c r="F17" i="1"/>
  <c r="E17" i="1"/>
  <c r="E16" i="1" s="1"/>
  <c r="E15" i="1" s="1"/>
  <c r="D17" i="1"/>
  <c r="D16" i="1" s="1"/>
  <c r="D15" i="1" s="1"/>
  <c r="C17" i="1"/>
  <c r="N16" i="1"/>
  <c r="O16" i="1" s="1"/>
  <c r="P16" i="1" s="1"/>
  <c r="M16" i="1"/>
  <c r="L16" i="1"/>
  <c r="K16" i="1"/>
  <c r="J16" i="1"/>
  <c r="B16" i="1"/>
  <c r="N15" i="1"/>
  <c r="M15" i="1"/>
  <c r="O15" i="1" s="1"/>
  <c r="L15" i="1"/>
  <c r="K15" i="1"/>
  <c r="J15" i="1"/>
  <c r="A15" i="1"/>
  <c r="O14" i="1"/>
  <c r="P14" i="1" s="1"/>
  <c r="N14" i="1"/>
  <c r="M14" i="1"/>
  <c r="L14" i="1"/>
  <c r="L12" i="1" s="1"/>
  <c r="L8" i="1" s="1"/>
  <c r="K14" i="1"/>
  <c r="K12" i="1" s="1"/>
  <c r="J14" i="1"/>
  <c r="F14" i="1"/>
  <c r="E14" i="1"/>
  <c r="D14" i="1"/>
  <c r="C14" i="1"/>
  <c r="O13" i="1"/>
  <c r="N13" i="1"/>
  <c r="M13" i="1"/>
  <c r="M12" i="1" s="1"/>
  <c r="J13" i="1"/>
  <c r="F13" i="1"/>
  <c r="E13" i="1"/>
  <c r="E12" i="1" s="1"/>
  <c r="D13" i="1"/>
  <c r="D12" i="1" s="1"/>
  <c r="B13" i="1"/>
  <c r="N12" i="1"/>
  <c r="I12" i="1"/>
  <c r="F12" i="1"/>
  <c r="A12" i="1"/>
  <c r="N11" i="1"/>
  <c r="M11" i="1"/>
  <c r="O11" i="1" s="1"/>
  <c r="L11" i="1"/>
  <c r="K11" i="1"/>
  <c r="J11" i="1"/>
  <c r="E11" i="1"/>
  <c r="F11" i="1" s="1"/>
  <c r="D11" i="1"/>
  <c r="C11" i="1"/>
  <c r="N10" i="1"/>
  <c r="O10" i="1" s="1"/>
  <c r="M10" i="1"/>
  <c r="L10" i="1"/>
  <c r="K10" i="1"/>
  <c r="K9" i="1" s="1"/>
  <c r="K8" i="1" s="1"/>
  <c r="K7" i="1" s="1"/>
  <c r="J10" i="1"/>
  <c r="E10" i="1"/>
  <c r="F10" i="1" s="1"/>
  <c r="D10" i="1"/>
  <c r="D9" i="1" s="1"/>
  <c r="D8" i="1" s="1"/>
  <c r="C10" i="1"/>
  <c r="M9" i="1"/>
  <c r="L9" i="1"/>
  <c r="I9" i="1"/>
  <c r="B9" i="1"/>
  <c r="H8" i="1"/>
  <c r="A8" i="1"/>
  <c r="N5" i="1"/>
  <c r="N25" i="1" s="1"/>
  <c r="M5" i="1"/>
  <c r="M25" i="1" s="1"/>
  <c r="E5" i="1"/>
  <c r="E25" i="1" s="1"/>
  <c r="D5" i="1"/>
  <c r="D7" i="1" l="1"/>
  <c r="G10" i="1"/>
  <c r="F9" i="1"/>
  <c r="M8" i="1"/>
  <c r="M7" i="1" s="1"/>
  <c r="O9" i="1"/>
  <c r="L7" i="1"/>
  <c r="P35" i="1"/>
  <c r="O34" i="1"/>
  <c r="N9" i="1"/>
  <c r="N8" i="1" s="1"/>
  <c r="N7" i="1" s="1"/>
  <c r="O12" i="1"/>
  <c r="P12" i="1" s="1"/>
  <c r="O27" i="1"/>
  <c r="N34" i="1"/>
  <c r="N33" i="1" s="1"/>
  <c r="E9" i="1"/>
  <c r="E8" i="1" s="1"/>
  <c r="E7" i="1" s="1"/>
  <c r="O8" i="1" l="1"/>
  <c r="P34" i="1"/>
  <c r="O33" i="1"/>
  <c r="P33" i="1" s="1"/>
  <c r="P27" i="1"/>
  <c r="O21" i="1"/>
  <c r="P21" i="1" s="1"/>
  <c r="F8" i="1"/>
  <c r="G9" i="1"/>
  <c r="F7" i="1" l="1"/>
  <c r="G7" i="1" s="1"/>
  <c r="G8" i="1"/>
  <c r="O7" i="1"/>
  <c r="P7" i="1" s="1"/>
  <c r="P8" i="1"/>
</calcChain>
</file>

<file path=xl/sharedStrings.xml><?xml version="1.0" encoding="utf-8"?>
<sst xmlns="http://schemas.openxmlformats.org/spreadsheetml/2006/main" count="37" uniqueCount="14">
  <si>
    <t>[ 단위 : 천원 ]</t>
    <phoneticPr fontId="3" type="noConversion"/>
  </si>
  <si>
    <t>세입</t>
    <phoneticPr fontId="3" type="noConversion"/>
  </si>
  <si>
    <t>세출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</si>
  <si>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</si>
  <si>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</si>
  <si>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</si>
  <si>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증  감(B)-(A)</t>
    <phoneticPr fontId="3" type="noConversion"/>
  </si>
  <si>
    <t>2006년도
추가경정
예산액(A)</t>
    <phoneticPr fontId="3" type="noConversion"/>
  </si>
  <si>
    <t>2007년도
예산액 (A)</t>
    <phoneticPr fontId="3" type="noConversion"/>
  </si>
  <si>
    <t>금   액</t>
    <phoneticPr fontId="3" type="noConversion"/>
  </si>
  <si>
    <t>비율(%)</t>
    <phoneticPr fontId="3" type="noConversion"/>
  </si>
  <si>
    <t>총합계</t>
    <phoneticPr fontId="3" type="noConversion"/>
  </si>
  <si>
    <t>사회복지법인 유은(唯恩)복지재단</t>
    <phoneticPr fontId="3" type="noConversion"/>
  </si>
  <si>
    <t>2020년도 법인회계 세입·세출 추가경정예산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</si>
</sst>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.0%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u/>
      <sz val="18"/>
      <name val="함초롬바탕"/>
      <family val="1"/>
      <charset val="129"/>
    </font>
    <font>
      <sz val="8"/>
      <name val="돋움"/>
      <family val="3"/>
      <charset val="129"/>
    </font>
    <font>
      <sz val="10"/>
      <name val="새굴림"/>
      <family val="1"/>
      <charset val="129"/>
    </font>
    <font>
      <sz val="12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4" fillId="2" borderId="1" xfId="0" applyFont="1" applyFill="1" applyBorder="1" applyAlignment="1">
      <alignment horizontal="distributed" vertical="center" indent="2"/>
    </xf>
    <xf numFmtId="0" fontId="4" fillId="2" borderId="2" xfId="0" applyFont="1" applyFill="1" applyBorder="1" applyAlignment="1">
      <alignment horizontal="distributed" vertical="center" indent="2"/>
    </xf>
    <xf numFmtId="0" fontId="4" fillId="2" borderId="3" xfId="0" applyFont="1" applyFill="1" applyBorder="1" applyAlignment="1">
      <alignment horizontal="distributed" vertical="center" indent="2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0" fontId="4" fillId="0" borderId="13" xfId="0" applyFont="1" applyFill="1" applyBorder="1" applyAlignment="1">
      <alignment horizontal="distributed" vertical="center" indent="2"/>
    </xf>
    <xf numFmtId="177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13" xfId="0" applyFont="1" applyFill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9" fontId="4" fillId="0" borderId="16" xfId="1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9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6" xfId="1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9" fontId="4" fillId="0" borderId="10" xfId="1" applyFont="1" applyFill="1" applyBorder="1" applyAlignment="1">
      <alignment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8" fontId="4" fillId="0" borderId="10" xfId="1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9" fontId="4" fillId="0" borderId="26" xfId="1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 wrapText="1"/>
    </xf>
    <xf numFmtId="178" fontId="4" fillId="0" borderId="18" xfId="1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9" fontId="4" fillId="0" borderId="9" xfId="1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78" fontId="4" fillId="0" borderId="6" xfId="1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9" fontId="4" fillId="0" borderId="21" xfId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9" fontId="4" fillId="0" borderId="22" xfId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324;&#47924;&#50896;(&#48149;&#48120;&#49689;new)/2020&#45380;%20&#50629;&#47924;&#51088;&#47308;/&#50696;&#49328;/&#52628;&#44032;&#44221;&#51221;-1&#52264;/&#48373;&#49324;&#48376;%202020&#45380;&#46020;%20&#48277;&#51064;&#54924;&#44228;%20&#52628;&#44032;&#44221;&#51221;&#50696;&#49328;&#50504;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2)"/>
      <sheetName val="예산총칙"/>
      <sheetName val="법세입세출총괄표"/>
      <sheetName val="법세입예산"/>
      <sheetName val="법세출예산"/>
    </sheetNames>
    <sheetDataSet>
      <sheetData sheetId="0"/>
      <sheetData sheetId="1"/>
      <sheetData sheetId="2"/>
      <sheetData sheetId="3">
        <row r="4">
          <cell r="D4" t="str">
            <v>2020년도
예산액 (A)</v>
          </cell>
          <cell r="E4" t="str">
            <v>2020년도
추가경정
예산액 (B)</v>
          </cell>
        </row>
        <row r="8">
          <cell r="A8" t="str">
            <v>보조금수입</v>
          </cell>
        </row>
        <row r="10">
          <cell r="B10" t="str">
            <v>기타보조금수입</v>
          </cell>
        </row>
        <row r="12">
          <cell r="C12" t="str">
            <v>기타보조금수입</v>
          </cell>
          <cell r="D12">
            <v>232040</v>
          </cell>
          <cell r="E12">
            <v>232040</v>
          </cell>
        </row>
        <row r="20">
          <cell r="C20" t="str">
            <v>후원금수입</v>
          </cell>
          <cell r="D20">
            <v>500</v>
          </cell>
          <cell r="E20">
            <v>500</v>
          </cell>
        </row>
        <row r="22">
          <cell r="A22" t="str">
            <v>차입금</v>
          </cell>
        </row>
        <row r="24">
          <cell r="B24" t="str">
            <v>차입금</v>
          </cell>
        </row>
        <row r="26">
          <cell r="C26" t="str">
            <v>금융기관차입금</v>
          </cell>
          <cell r="D26">
            <v>0</v>
          </cell>
          <cell r="E26">
            <v>160000</v>
          </cell>
          <cell r="F26">
            <v>160000</v>
          </cell>
        </row>
        <row r="32">
          <cell r="A32" t="str">
            <v>이 월 금</v>
          </cell>
        </row>
        <row r="34">
          <cell r="B34" t="str">
            <v>이 월 금</v>
          </cell>
        </row>
        <row r="36">
          <cell r="C36" t="str">
            <v>전년도이월금</v>
          </cell>
          <cell r="D36">
            <v>122530</v>
          </cell>
          <cell r="E36">
            <v>111326</v>
          </cell>
          <cell r="F36">
            <v>-11204</v>
          </cell>
        </row>
        <row r="38">
          <cell r="C38" t="str">
            <v>전년도이월금
(후원금)</v>
          </cell>
          <cell r="D38">
            <v>23</v>
          </cell>
          <cell r="E38">
            <v>23</v>
          </cell>
          <cell r="F38">
            <v>0</v>
          </cell>
        </row>
        <row r="40">
          <cell r="A40" t="str">
            <v>잡 수 입</v>
          </cell>
        </row>
        <row r="42">
          <cell r="B42" t="str">
            <v>잡 수 입</v>
          </cell>
        </row>
        <row r="44">
          <cell r="C44" t="str">
            <v>불용품매각대</v>
          </cell>
          <cell r="D44">
            <v>500</v>
          </cell>
          <cell r="E44">
            <v>500</v>
          </cell>
          <cell r="F44">
            <v>0</v>
          </cell>
        </row>
        <row r="46">
          <cell r="C46" t="str">
            <v>예금이자수입</v>
          </cell>
          <cell r="D46">
            <v>300</v>
          </cell>
          <cell r="E46">
            <v>300</v>
          </cell>
          <cell r="F46">
            <v>0</v>
          </cell>
        </row>
        <row r="48">
          <cell r="C48" t="str">
            <v>기타잡수입</v>
          </cell>
          <cell r="D48">
            <v>362</v>
          </cell>
          <cell r="E48">
            <v>362</v>
          </cell>
          <cell r="F48">
            <v>0</v>
          </cell>
        </row>
      </sheetData>
      <sheetData sheetId="4">
        <row r="8">
          <cell r="A8" t="str">
            <v>사 무 비</v>
          </cell>
        </row>
        <row r="10">
          <cell r="B10" t="str">
            <v>업무추진비</v>
          </cell>
        </row>
        <row r="12">
          <cell r="C12" t="str">
            <v>기관운영비</v>
          </cell>
          <cell r="D12">
            <v>1200</v>
          </cell>
          <cell r="E12">
            <v>1200</v>
          </cell>
        </row>
        <row r="14">
          <cell r="C14" t="str">
            <v>회 의 비</v>
          </cell>
          <cell r="D14">
            <v>2100</v>
          </cell>
          <cell r="E14">
            <v>2100</v>
          </cell>
        </row>
        <row r="16">
          <cell r="B16" t="str">
            <v>운 영 비</v>
          </cell>
        </row>
        <row r="18">
          <cell r="C18" t="str">
            <v xml:space="preserve">    여비교통비</v>
          </cell>
          <cell r="D18">
            <v>1560</v>
          </cell>
          <cell r="E18">
            <v>1560</v>
          </cell>
          <cell r="F18">
            <v>0</v>
          </cell>
        </row>
        <row r="20">
          <cell r="C20" t="str">
            <v>수용비및수수료</v>
          </cell>
          <cell r="D20">
            <v>6960</v>
          </cell>
          <cell r="E20">
            <v>8400</v>
          </cell>
        </row>
        <row r="22">
          <cell r="C22" t="str">
            <v>공공요금</v>
          </cell>
          <cell r="D22">
            <v>1200</v>
          </cell>
          <cell r="E22">
            <v>1200</v>
          </cell>
        </row>
        <row r="24">
          <cell r="C24" t="str">
            <v>제세공과금</v>
          </cell>
          <cell r="D24">
            <v>2400</v>
          </cell>
          <cell r="E24">
            <v>2800</v>
          </cell>
        </row>
        <row r="28">
          <cell r="A28" t="str">
            <v>사 업 비</v>
          </cell>
        </row>
        <row r="30">
          <cell r="B30" t="str">
            <v>일반사업비</v>
          </cell>
        </row>
        <row r="32">
          <cell r="C32" t="str">
            <v>출판홍보사업비</v>
          </cell>
          <cell r="D32">
            <v>2000</v>
          </cell>
          <cell r="E32">
            <v>2000</v>
          </cell>
        </row>
        <row r="38">
          <cell r="A38" t="str">
            <v>전 출 금</v>
          </cell>
        </row>
        <row r="40">
          <cell r="B40" t="str">
            <v>전 출 금</v>
          </cell>
        </row>
        <row r="42">
          <cell r="C42" t="str">
            <v>시설전출금</v>
          </cell>
          <cell r="D42">
            <v>320000</v>
          </cell>
          <cell r="E42">
            <v>466800</v>
          </cell>
        </row>
        <row r="46">
          <cell r="A46" t="str">
            <v>상환금</v>
          </cell>
          <cell r="D46">
            <v>18000</v>
          </cell>
          <cell r="E46">
            <v>18000</v>
          </cell>
        </row>
        <row r="48">
          <cell r="B48" t="str">
            <v>부채상환금</v>
          </cell>
          <cell r="D48">
            <v>18000</v>
          </cell>
          <cell r="E48">
            <v>18000</v>
          </cell>
        </row>
        <row r="50">
          <cell r="C50" t="str">
            <v>원금상환금</v>
          </cell>
          <cell r="D50">
            <v>13200</v>
          </cell>
          <cell r="E50">
            <v>13200</v>
          </cell>
          <cell r="F50">
            <v>0</v>
          </cell>
        </row>
        <row r="52">
          <cell r="C52" t="str">
            <v>이자지급금</v>
          </cell>
          <cell r="D52">
            <v>4800</v>
          </cell>
          <cell r="E52">
            <v>4800</v>
          </cell>
        </row>
        <row r="54">
          <cell r="A54" t="str">
            <v>예 비 비</v>
          </cell>
        </row>
        <row r="56">
          <cell r="B56" t="str">
            <v>예 비 비</v>
          </cell>
        </row>
        <row r="58">
          <cell r="C58" t="str">
            <v>예 비 비</v>
          </cell>
          <cell r="D58">
            <v>835</v>
          </cell>
          <cell r="E58">
            <v>991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R13" sqref="R13"/>
    </sheetView>
  </sheetViews>
  <sheetFormatPr defaultRowHeight="12" x14ac:dyDescent="0.15"/>
  <cols>
    <col min="1" max="1" width="8.88671875" style="2"/>
    <col min="2" max="2" width="9.109375" style="2" customWidth="1"/>
    <col min="3" max="3" width="11.44140625" style="2" customWidth="1"/>
    <col min="4" max="5" width="8.109375" style="2" customWidth="1"/>
    <col min="6" max="6" width="8.21875" style="2" customWidth="1"/>
    <col min="7" max="7" width="6.5546875" style="2" customWidth="1"/>
    <col min="8" max="8" width="8.6640625" style="5" customWidth="1"/>
    <col min="9" max="9" width="8.77734375" style="5" customWidth="1"/>
    <col min="10" max="10" width="11.6640625" style="5" customWidth="1"/>
    <col min="11" max="11" width="8.6640625" style="6" hidden="1" customWidth="1"/>
    <col min="12" max="12" width="8.44140625" style="6" hidden="1" customWidth="1"/>
    <col min="13" max="14" width="8.44140625" style="6" customWidth="1"/>
    <col min="15" max="15" width="8.109375" style="6" customWidth="1"/>
    <col min="16" max="16" width="6.33203125" style="2" customWidth="1"/>
    <col min="17" max="16384" width="8.88671875" style="2"/>
  </cols>
  <sheetData>
    <row r="1" spans="1:16" ht="22.5" customHeight="1" x14ac:dyDescent="0.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M2" s="4"/>
      <c r="N2" s="4"/>
      <c r="O2" s="4"/>
      <c r="P2" s="4"/>
    </row>
    <row r="3" spans="1:16" ht="4.5" customHeight="1" thickBot="1" x14ac:dyDescent="0.2"/>
    <row r="4" spans="1:16" ht="25.5" customHeight="1" x14ac:dyDescent="0.15">
      <c r="A4" s="7" t="s">
        <v>1</v>
      </c>
      <c r="B4" s="8"/>
      <c r="C4" s="8"/>
      <c r="D4" s="8"/>
      <c r="E4" s="8"/>
      <c r="F4" s="8"/>
      <c r="G4" s="9"/>
      <c r="H4" s="7" t="s">
        <v>2</v>
      </c>
      <c r="I4" s="8"/>
      <c r="J4" s="8"/>
      <c r="K4" s="8"/>
      <c r="L4" s="8"/>
      <c r="M4" s="8"/>
      <c r="N4" s="8"/>
      <c r="O4" s="8"/>
      <c r="P4" s="9"/>
    </row>
    <row r="5" spans="1:16" ht="27.75" customHeight="1" x14ac:dyDescent="0.15">
      <c r="A5" s="10" t="s">
        <v>3</v>
      </c>
      <c r="B5" s="11" t="s">
        <v>4</v>
      </c>
      <c r="C5" s="11" t="s">
        <v>5</v>
      </c>
      <c r="D5" s="12" t="str">
        <f>[1]법세입예산!D4</f>
        <v>2020년도
예산액 (A)</v>
      </c>
      <c r="E5" s="12" t="str">
        <f>[1]법세입예산!E4</f>
        <v>2020년도
추가경정
예산액 (B)</v>
      </c>
      <c r="F5" s="11" t="s">
        <v>6</v>
      </c>
      <c r="G5" s="13"/>
      <c r="H5" s="14" t="s">
        <v>3</v>
      </c>
      <c r="I5" s="15" t="s">
        <v>4</v>
      </c>
      <c r="J5" s="15" t="s">
        <v>5</v>
      </c>
      <c r="K5" s="12" t="s">
        <v>7</v>
      </c>
      <c r="L5" s="12" t="s">
        <v>8</v>
      </c>
      <c r="M5" s="12" t="str">
        <f>D5</f>
        <v>2020년도
예산액 (A)</v>
      </c>
      <c r="N5" s="12" t="str">
        <f>E5</f>
        <v>2020년도
추가경정
예산액 (B)</v>
      </c>
      <c r="O5" s="11" t="s">
        <v>6</v>
      </c>
      <c r="P5" s="13"/>
    </row>
    <row r="6" spans="1:16" ht="25.5" customHeight="1" thickBot="1" x14ac:dyDescent="0.2">
      <c r="A6" s="16"/>
      <c r="B6" s="17"/>
      <c r="C6" s="17"/>
      <c r="D6" s="18"/>
      <c r="E6" s="18"/>
      <c r="F6" s="19" t="s">
        <v>9</v>
      </c>
      <c r="G6" s="20" t="s">
        <v>10</v>
      </c>
      <c r="H6" s="21"/>
      <c r="I6" s="22"/>
      <c r="J6" s="22"/>
      <c r="K6" s="23"/>
      <c r="L6" s="23"/>
      <c r="M6" s="18"/>
      <c r="N6" s="18"/>
      <c r="O6" s="24" t="s">
        <v>9</v>
      </c>
      <c r="P6" s="20" t="s">
        <v>10</v>
      </c>
    </row>
    <row r="7" spans="1:16" ht="36" customHeight="1" thickBot="1" x14ac:dyDescent="0.2">
      <c r="A7" s="25" t="s">
        <v>11</v>
      </c>
      <c r="B7" s="26"/>
      <c r="C7" s="27"/>
      <c r="D7" s="28">
        <f>D8+D12+D15+D19</f>
        <v>356255</v>
      </c>
      <c r="E7" s="28">
        <f>E8+E12+E15+E19</f>
        <v>505051</v>
      </c>
      <c r="F7" s="29">
        <f>F8+F12+F15+F19</f>
        <v>148796</v>
      </c>
      <c r="G7" s="30">
        <f>(F7/D7%)/100</f>
        <v>0.4176671204614672</v>
      </c>
      <c r="H7" s="31" t="s">
        <v>11</v>
      </c>
      <c r="I7" s="32"/>
      <c r="J7" s="33"/>
      <c r="K7" s="28" t="e">
        <f>K8+K17+K21+#REF!+K33</f>
        <v>#REF!</v>
      </c>
      <c r="L7" s="28" t="e">
        <f>L8+L17+L21+#REF!+L33</f>
        <v>#REF!</v>
      </c>
      <c r="M7" s="28">
        <f>M8+M17+M21+M29+M33</f>
        <v>356255</v>
      </c>
      <c r="N7" s="28">
        <f>N8+N17+N21+N29+N33</f>
        <v>505051</v>
      </c>
      <c r="O7" s="29">
        <f>O8+O17+O21+O29+O33</f>
        <v>148796</v>
      </c>
      <c r="P7" s="30">
        <f>(O7/M7%)/100</f>
        <v>0.4176671204614672</v>
      </c>
    </row>
    <row r="8" spans="1:16" ht="25.5" customHeight="1" thickTop="1" x14ac:dyDescent="0.15">
      <c r="A8" s="34" t="str">
        <f>[1]법세입예산!A8</f>
        <v>보조금수입</v>
      </c>
      <c r="B8" s="35"/>
      <c r="C8" s="35"/>
      <c r="D8" s="36">
        <f>D9</f>
        <v>232540</v>
      </c>
      <c r="E8" s="36">
        <f>E9</f>
        <v>232540</v>
      </c>
      <c r="F8" s="37">
        <f>F9</f>
        <v>0</v>
      </c>
      <c r="G8" s="38">
        <f>(F8/D8%)/100</f>
        <v>0</v>
      </c>
      <c r="H8" s="39" t="str">
        <f>[1]법세출예산!A8</f>
        <v>사 무 비</v>
      </c>
      <c r="I8" s="40"/>
      <c r="J8" s="40"/>
      <c r="K8" s="36" t="e">
        <f>K9+K12</f>
        <v>#REF!</v>
      </c>
      <c r="L8" s="36" t="e">
        <f>L9+L12</f>
        <v>#REF!</v>
      </c>
      <c r="M8" s="36">
        <f>M9+M12</f>
        <v>15420</v>
      </c>
      <c r="N8" s="36">
        <f>N9+N12</f>
        <v>17260</v>
      </c>
      <c r="O8" s="37">
        <f>O9+O12</f>
        <v>1840</v>
      </c>
      <c r="P8" s="41">
        <f>(O8/M8%)/100</f>
        <v>0.11932555123216602</v>
      </c>
    </row>
    <row r="9" spans="1:16" ht="25.5" customHeight="1" x14ac:dyDescent="0.15">
      <c r="A9" s="42"/>
      <c r="B9" s="43" t="str">
        <f>[1]법세입예산!B10</f>
        <v>기타보조금수입</v>
      </c>
      <c r="C9" s="44"/>
      <c r="D9" s="45">
        <f>SUM(D10:D11)</f>
        <v>232540</v>
      </c>
      <c r="E9" s="45">
        <f>SUM(E10:E11)</f>
        <v>232540</v>
      </c>
      <c r="F9" s="46">
        <f>SUM(F10:F11)</f>
        <v>0</v>
      </c>
      <c r="G9" s="41">
        <f>(F9/D9%)/100</f>
        <v>0</v>
      </c>
      <c r="H9" s="47"/>
      <c r="I9" s="48" t="str">
        <f>[1]법세출예산!B10</f>
        <v>업무추진비</v>
      </c>
      <c r="J9" s="48"/>
      <c r="K9" s="45" t="e">
        <f>SUM(K10:K11)</f>
        <v>#REF!</v>
      </c>
      <c r="L9" s="45" t="e">
        <f>SUM(L10:L11)</f>
        <v>#REF!</v>
      </c>
      <c r="M9" s="45">
        <f>SUM(M10:M11)</f>
        <v>3300</v>
      </c>
      <c r="N9" s="45">
        <f>SUM(N10:N11)</f>
        <v>3300</v>
      </c>
      <c r="O9" s="46">
        <f>SUM(O10:O11)</f>
        <v>0</v>
      </c>
      <c r="P9" s="41"/>
    </row>
    <row r="10" spans="1:16" ht="25.5" customHeight="1" x14ac:dyDescent="0.15">
      <c r="A10" s="49"/>
      <c r="B10" s="50"/>
      <c r="C10" s="44" t="str">
        <f>[1]법세입예산!C12</f>
        <v>기타보조금수입</v>
      </c>
      <c r="D10" s="45">
        <f>[1]법세입예산!D12</f>
        <v>232040</v>
      </c>
      <c r="E10" s="45">
        <f>[1]법세입예산!E12</f>
        <v>232040</v>
      </c>
      <c r="F10" s="46">
        <f>E10-D10</f>
        <v>0</v>
      </c>
      <c r="G10" s="41">
        <f>(F10/D10%)/100</f>
        <v>0</v>
      </c>
      <c r="H10" s="51"/>
      <c r="I10" s="52"/>
      <c r="J10" s="48" t="str">
        <f>[1]법세출예산!C12</f>
        <v>기관운영비</v>
      </c>
      <c r="K10" s="45" t="e">
        <f>[1]법세출예산!#REF!</f>
        <v>#REF!</v>
      </c>
      <c r="L10" s="45" t="e">
        <f>[1]법세출예산!#REF!</f>
        <v>#REF!</v>
      </c>
      <c r="M10" s="45">
        <f>[1]법세출예산!D12</f>
        <v>1200</v>
      </c>
      <c r="N10" s="45">
        <f>[1]법세출예산!E12</f>
        <v>1200</v>
      </c>
      <c r="O10" s="46">
        <f>N10-M10</f>
        <v>0</v>
      </c>
      <c r="P10" s="41"/>
    </row>
    <row r="11" spans="1:16" ht="25.5" customHeight="1" x14ac:dyDescent="0.15">
      <c r="A11" s="53"/>
      <c r="B11" s="54"/>
      <c r="C11" s="44" t="str">
        <f>[1]법세입예산!C20</f>
        <v>후원금수입</v>
      </c>
      <c r="D11" s="45">
        <f>[1]법세입예산!D20</f>
        <v>500</v>
      </c>
      <c r="E11" s="45">
        <f>[1]법세입예산!E20</f>
        <v>500</v>
      </c>
      <c r="F11" s="46">
        <f>E11-D11</f>
        <v>0</v>
      </c>
      <c r="G11" s="41"/>
      <c r="H11" s="51"/>
      <c r="I11" s="55"/>
      <c r="J11" s="48" t="str">
        <f>[1]법세출예산!C14</f>
        <v>회 의 비</v>
      </c>
      <c r="K11" s="45" t="e">
        <f>[1]법세출예산!#REF!</f>
        <v>#REF!</v>
      </c>
      <c r="L11" s="45" t="e">
        <f>[1]법세출예산!#REF!</f>
        <v>#REF!</v>
      </c>
      <c r="M11" s="45">
        <f>[1]법세출예산!D14</f>
        <v>2100</v>
      </c>
      <c r="N11" s="45">
        <f>[1]법세출예산!E14</f>
        <v>2100</v>
      </c>
      <c r="O11" s="46">
        <f>N11-M11</f>
        <v>0</v>
      </c>
      <c r="P11" s="41"/>
    </row>
    <row r="12" spans="1:16" ht="25.5" customHeight="1" x14ac:dyDescent="0.15">
      <c r="A12" s="56" t="str">
        <f>[1]법세입예산!A22</f>
        <v>차입금</v>
      </c>
      <c r="B12" s="44"/>
      <c r="C12" s="43"/>
      <c r="D12" s="45">
        <f>D13</f>
        <v>0</v>
      </c>
      <c r="E12" s="45">
        <f t="shared" ref="D12:G13" si="0">E13</f>
        <v>160000</v>
      </c>
      <c r="F12" s="46">
        <f>F13</f>
        <v>160000</v>
      </c>
      <c r="G12" s="41"/>
      <c r="H12" s="51"/>
      <c r="I12" s="48" t="str">
        <f>[1]법세출예산!B16</f>
        <v>운 영 비</v>
      </c>
      <c r="J12" s="48"/>
      <c r="K12" s="45" t="e">
        <f>SUM(K14:K16)</f>
        <v>#REF!</v>
      </c>
      <c r="L12" s="45" t="e">
        <f>SUM(L14:L16)</f>
        <v>#REF!</v>
      </c>
      <c r="M12" s="45">
        <f>SUM(M13:M16)</f>
        <v>12120</v>
      </c>
      <c r="N12" s="45">
        <f>SUM(N13:N16)</f>
        <v>13960</v>
      </c>
      <c r="O12" s="46">
        <f>SUM(O13:O16)</f>
        <v>1840</v>
      </c>
      <c r="P12" s="41">
        <f>(O12/M12%)/100</f>
        <v>0.15181518151815182</v>
      </c>
    </row>
    <row r="13" spans="1:16" ht="25.5" customHeight="1" x14ac:dyDescent="0.15">
      <c r="A13" s="57"/>
      <c r="B13" s="44" t="str">
        <f>[1]법세입예산!B24</f>
        <v>차입금</v>
      </c>
      <c r="C13" s="44"/>
      <c r="D13" s="58">
        <f t="shared" si="0"/>
        <v>0</v>
      </c>
      <c r="E13" s="58">
        <f>E14</f>
        <v>160000</v>
      </c>
      <c r="F13" s="59">
        <f t="shared" si="0"/>
        <v>160000</v>
      </c>
      <c r="G13" s="41"/>
      <c r="H13" s="51"/>
      <c r="I13" s="60"/>
      <c r="J13" s="48" t="str">
        <f>[1]법세출예산!C18</f>
        <v xml:space="preserve">    여비교통비</v>
      </c>
      <c r="K13" s="45"/>
      <c r="L13" s="45"/>
      <c r="M13" s="45">
        <f>[1]법세출예산!D18</f>
        <v>1560</v>
      </c>
      <c r="N13" s="45">
        <f>[1]법세출예산!E18</f>
        <v>1560</v>
      </c>
      <c r="O13" s="45">
        <f>[1]법세출예산!F18</f>
        <v>0</v>
      </c>
      <c r="P13" s="41"/>
    </row>
    <row r="14" spans="1:16" ht="25.5" customHeight="1" x14ac:dyDescent="0.15">
      <c r="A14" s="34"/>
      <c r="B14" s="35"/>
      <c r="C14" s="35" t="str">
        <f>[1]법세입예산!C26</f>
        <v>금융기관차입금</v>
      </c>
      <c r="D14" s="61">
        <f>[1]법세입예산!D26</f>
        <v>0</v>
      </c>
      <c r="E14" s="61">
        <f>[1]법세입예산!E26</f>
        <v>160000</v>
      </c>
      <c r="F14" s="61">
        <f>[1]법세입예산!F26</f>
        <v>160000</v>
      </c>
      <c r="G14" s="41"/>
      <c r="H14" s="51"/>
      <c r="I14" s="55"/>
      <c r="J14" s="48" t="str">
        <f>[1]법세출예산!C20</f>
        <v>수용비및수수료</v>
      </c>
      <c r="K14" s="45" t="e">
        <f>[1]법세출예산!#REF!</f>
        <v>#REF!</v>
      </c>
      <c r="L14" s="45" t="e">
        <f>[1]법세출예산!#REF!</f>
        <v>#REF!</v>
      </c>
      <c r="M14" s="45">
        <f>[1]법세출예산!D20</f>
        <v>6960</v>
      </c>
      <c r="N14" s="45">
        <f>[1]법세출예산!E20</f>
        <v>8400</v>
      </c>
      <c r="O14" s="46">
        <f>N14-M14</f>
        <v>1440</v>
      </c>
      <c r="P14" s="41">
        <f>(O14/M14%)/100</f>
        <v>0.20689655172413793</v>
      </c>
    </row>
    <row r="15" spans="1:16" ht="25.5" customHeight="1" x14ac:dyDescent="0.15">
      <c r="A15" s="56" t="str">
        <f>[1]법세입예산!A32</f>
        <v>이 월 금</v>
      </c>
      <c r="B15" s="44"/>
      <c r="C15" s="44"/>
      <c r="D15" s="58">
        <f>D16</f>
        <v>122553</v>
      </c>
      <c r="E15" s="58">
        <f>E16</f>
        <v>111349</v>
      </c>
      <c r="F15" s="59">
        <f>F16</f>
        <v>-11204</v>
      </c>
      <c r="G15" s="41"/>
      <c r="H15" s="51"/>
      <c r="I15" s="55"/>
      <c r="J15" s="62" t="str">
        <f>[1]법세출예산!C22</f>
        <v>공공요금</v>
      </c>
      <c r="K15" s="45" t="e">
        <f>[1]법세출예산!#REF!</f>
        <v>#REF!</v>
      </c>
      <c r="L15" s="45" t="e">
        <f>[1]법세출예산!#REF!</f>
        <v>#REF!</v>
      </c>
      <c r="M15" s="45">
        <f>[1]법세출예산!D22</f>
        <v>1200</v>
      </c>
      <c r="N15" s="45">
        <f>[1]법세출예산!E22</f>
        <v>1200</v>
      </c>
      <c r="O15" s="46">
        <f>N15-M15</f>
        <v>0</v>
      </c>
      <c r="P15" s="41"/>
    </row>
    <row r="16" spans="1:16" ht="25.5" customHeight="1" x14ac:dyDescent="0.15">
      <c r="A16" s="42"/>
      <c r="B16" s="44" t="str">
        <f>[1]법세입예산!B34</f>
        <v>이 월 금</v>
      </c>
      <c r="C16" s="44"/>
      <c r="D16" s="58">
        <f>D17+D18</f>
        <v>122553</v>
      </c>
      <c r="E16" s="58">
        <f>E17+E18</f>
        <v>111349</v>
      </c>
      <c r="F16" s="59">
        <f>F17+F18</f>
        <v>-11204</v>
      </c>
      <c r="G16" s="41"/>
      <c r="H16" s="51"/>
      <c r="I16" s="55"/>
      <c r="J16" s="63" t="str">
        <f>[1]법세출예산!C24</f>
        <v>제세공과금</v>
      </c>
      <c r="K16" s="45" t="e">
        <f>[1]법세출예산!#REF!</f>
        <v>#REF!</v>
      </c>
      <c r="L16" s="45" t="e">
        <f>[1]법세출예산!#REF!</f>
        <v>#REF!</v>
      </c>
      <c r="M16" s="45">
        <f>[1]법세출예산!D24</f>
        <v>2400</v>
      </c>
      <c r="N16" s="45">
        <f>[1]법세출예산!E24</f>
        <v>2800</v>
      </c>
      <c r="O16" s="46">
        <f>N16-M16</f>
        <v>400</v>
      </c>
      <c r="P16" s="41">
        <f>(O16/M16%)/100</f>
        <v>0.16666666666666669</v>
      </c>
    </row>
    <row r="17" spans="1:16" ht="25.5" customHeight="1" x14ac:dyDescent="0.15">
      <c r="A17" s="49"/>
      <c r="B17" s="64"/>
      <c r="C17" s="65" t="str">
        <f>[1]법세입예산!C36</f>
        <v>전년도이월금</v>
      </c>
      <c r="D17" s="61">
        <f>[1]법세입예산!D36</f>
        <v>122530</v>
      </c>
      <c r="E17" s="61">
        <f>[1]법세입예산!E36</f>
        <v>111326</v>
      </c>
      <c r="F17" s="66">
        <f>[1]법세입예산!F36</f>
        <v>-11204</v>
      </c>
      <c r="G17" s="41"/>
      <c r="H17" s="67" t="str">
        <f>[1]법세출예산!A28</f>
        <v>사 업 비</v>
      </c>
      <c r="I17" s="68"/>
      <c r="J17" s="48"/>
      <c r="K17" s="45" t="e">
        <f>K19</f>
        <v>#REF!</v>
      </c>
      <c r="L17" s="45" t="e">
        <f>L19</f>
        <v>#REF!</v>
      </c>
      <c r="M17" s="45">
        <f>M19</f>
        <v>2000</v>
      </c>
      <c r="N17" s="45">
        <f>N19</f>
        <v>2000</v>
      </c>
      <c r="O17" s="46">
        <f>O19</f>
        <v>0</v>
      </c>
      <c r="P17" s="41"/>
    </row>
    <row r="18" spans="1:16" ht="25.5" customHeight="1" x14ac:dyDescent="0.15">
      <c r="A18" s="53"/>
      <c r="B18" s="35"/>
      <c r="C18" s="69" t="str">
        <f>[1]법세입예산!C38</f>
        <v>전년도이월금
(후원금)</v>
      </c>
      <c r="D18" s="61">
        <f>[1]법세입예산!D38</f>
        <v>23</v>
      </c>
      <c r="E18" s="61">
        <f>[1]법세입예산!E38</f>
        <v>23</v>
      </c>
      <c r="F18" s="61">
        <f>[1]법세입예산!F38</f>
        <v>0</v>
      </c>
      <c r="G18" s="70"/>
      <c r="H18" s="71"/>
      <c r="I18" s="68"/>
      <c r="J18" s="48"/>
      <c r="K18" s="45"/>
      <c r="L18" s="45"/>
      <c r="M18" s="45"/>
      <c r="N18" s="45"/>
      <c r="O18" s="46"/>
      <c r="P18" s="41"/>
    </row>
    <row r="19" spans="1:16" ht="25.5" customHeight="1" x14ac:dyDescent="0.15">
      <c r="A19" s="34" t="str">
        <f>[1]법세입예산!A40</f>
        <v>잡 수 입</v>
      </c>
      <c r="B19" s="35"/>
      <c r="C19" s="35"/>
      <c r="D19" s="61">
        <f>D20</f>
        <v>1162</v>
      </c>
      <c r="E19" s="61">
        <f>E20</f>
        <v>1162</v>
      </c>
      <c r="F19" s="66">
        <f>F20</f>
        <v>0</v>
      </c>
      <c r="G19" s="70"/>
      <c r="H19" s="51"/>
      <c r="I19" s="48" t="str">
        <f>[1]법세출예산!B30</f>
        <v>일반사업비</v>
      </c>
      <c r="J19" s="48"/>
      <c r="K19" s="45" t="e">
        <f>K20</f>
        <v>#REF!</v>
      </c>
      <c r="L19" s="45" t="e">
        <f>L20</f>
        <v>#REF!</v>
      </c>
      <c r="M19" s="45">
        <f>M20</f>
        <v>2000</v>
      </c>
      <c r="N19" s="45">
        <f>N20</f>
        <v>2000</v>
      </c>
      <c r="O19" s="46">
        <f>O20</f>
        <v>0</v>
      </c>
      <c r="P19" s="41"/>
    </row>
    <row r="20" spans="1:16" ht="25.5" customHeight="1" x14ac:dyDescent="0.15">
      <c r="A20" s="42"/>
      <c r="B20" s="44" t="str">
        <f>[1]법세입예산!B42</f>
        <v>잡 수 입</v>
      </c>
      <c r="C20" s="44"/>
      <c r="D20" s="58">
        <f>D21+D27+D28</f>
        <v>1162</v>
      </c>
      <c r="E20" s="58">
        <f>E21+E27+E28</f>
        <v>1162</v>
      </c>
      <c r="F20" s="59">
        <f>F21+F27+F28</f>
        <v>0</v>
      </c>
      <c r="G20" s="41"/>
      <c r="H20" s="72"/>
      <c r="I20" s="73"/>
      <c r="J20" s="40" t="str">
        <f>[1]법세출예산!C32</f>
        <v>출판홍보사업비</v>
      </c>
      <c r="K20" s="36" t="e">
        <f>[1]법세출예산!#REF!</f>
        <v>#REF!</v>
      </c>
      <c r="L20" s="36" t="e">
        <f>[1]법세출예산!#REF!</f>
        <v>#REF!</v>
      </c>
      <c r="M20" s="36">
        <f>[1]법세출예산!D32</f>
        <v>2000</v>
      </c>
      <c r="N20" s="36">
        <f>[1]법세출예산!E32</f>
        <v>2000</v>
      </c>
      <c r="O20" s="37">
        <f>N20-M20</f>
        <v>0</v>
      </c>
      <c r="P20" s="41"/>
    </row>
    <row r="21" spans="1:16" ht="25.5" customHeight="1" thickBot="1" x14ac:dyDescent="0.2">
      <c r="A21" s="74"/>
      <c r="B21" s="75"/>
      <c r="C21" s="76" t="str">
        <f>[1]법세입예산!C44</f>
        <v>불용품매각대</v>
      </c>
      <c r="D21" s="77">
        <f>[1]법세입예산!D44</f>
        <v>500</v>
      </c>
      <c r="E21" s="77">
        <f>[1]법세입예산!E44</f>
        <v>500</v>
      </c>
      <c r="F21" s="78">
        <f>[1]법세입예산!F44</f>
        <v>0</v>
      </c>
      <c r="G21" s="79"/>
      <c r="H21" s="80" t="str">
        <f>[1]법세출예산!A38</f>
        <v>전 출 금</v>
      </c>
      <c r="I21" s="81"/>
      <c r="J21" s="81"/>
      <c r="K21" s="82" t="e">
        <f>K27</f>
        <v>#REF!</v>
      </c>
      <c r="L21" s="82" t="e">
        <f>L27</f>
        <v>#REF!</v>
      </c>
      <c r="M21" s="82">
        <f>M27</f>
        <v>320000</v>
      </c>
      <c r="N21" s="82">
        <f>N27</f>
        <v>466800</v>
      </c>
      <c r="O21" s="83">
        <f>O27</f>
        <v>146800</v>
      </c>
      <c r="P21" s="84">
        <f>(O21/M21%)/100</f>
        <v>0.45874999999999999</v>
      </c>
    </row>
    <row r="22" spans="1:16" s="85" customFormat="1" ht="5.25" customHeight="1" x14ac:dyDescent="0.15">
      <c r="H22" s="86"/>
      <c r="I22" s="86"/>
      <c r="J22" s="87"/>
      <c r="K22" s="88"/>
      <c r="L22" s="88"/>
      <c r="M22" s="88"/>
      <c r="N22" s="88"/>
      <c r="O22" s="89"/>
    </row>
    <row r="23" spans="1:16" s="85" customFormat="1" ht="4.5" customHeight="1" thickBot="1" x14ac:dyDescent="0.2">
      <c r="H23" s="86"/>
      <c r="I23" s="86"/>
      <c r="J23" s="87"/>
      <c r="K23" s="88"/>
      <c r="L23" s="88"/>
      <c r="M23" s="88"/>
      <c r="N23" s="88"/>
      <c r="O23" s="89"/>
    </row>
    <row r="24" spans="1:16" ht="25.5" customHeight="1" x14ac:dyDescent="0.15">
      <c r="A24" s="7" t="s">
        <v>1</v>
      </c>
      <c r="B24" s="8"/>
      <c r="C24" s="8"/>
      <c r="D24" s="8"/>
      <c r="E24" s="8"/>
      <c r="F24" s="8"/>
      <c r="G24" s="8"/>
      <c r="H24" s="8" t="s">
        <v>2</v>
      </c>
      <c r="I24" s="8"/>
      <c r="J24" s="8"/>
      <c r="K24" s="8"/>
      <c r="L24" s="8"/>
      <c r="M24" s="8"/>
      <c r="N24" s="8"/>
      <c r="O24" s="8"/>
      <c r="P24" s="9"/>
    </row>
    <row r="25" spans="1:16" ht="27.75" customHeight="1" x14ac:dyDescent="0.15">
      <c r="A25" s="90" t="s">
        <v>3</v>
      </c>
      <c r="B25" s="91" t="s">
        <v>4</v>
      </c>
      <c r="C25" s="91" t="s">
        <v>5</v>
      </c>
      <c r="D25" s="18" t="str">
        <f>D5</f>
        <v>2020년도
예산액 (A)</v>
      </c>
      <c r="E25" s="18" t="str">
        <f>E5</f>
        <v>2020년도
추가경정
예산액 (B)</v>
      </c>
      <c r="F25" s="91" t="s">
        <v>6</v>
      </c>
      <c r="G25" s="92"/>
      <c r="H25" s="93" t="s">
        <v>3</v>
      </c>
      <c r="I25" s="93" t="s">
        <v>4</v>
      </c>
      <c r="J25" s="93" t="s">
        <v>5</v>
      </c>
      <c r="K25" s="18" t="s">
        <v>7</v>
      </c>
      <c r="L25" s="18" t="s">
        <v>8</v>
      </c>
      <c r="M25" s="18" t="str">
        <f>M5</f>
        <v>2020년도
예산액 (A)</v>
      </c>
      <c r="N25" s="18" t="str">
        <f>N5</f>
        <v>2020년도
추가경정
예산액 (B)</v>
      </c>
      <c r="O25" s="91" t="s">
        <v>6</v>
      </c>
      <c r="P25" s="94"/>
    </row>
    <row r="26" spans="1:16" ht="25.5" customHeight="1" x14ac:dyDescent="0.15">
      <c r="A26" s="90"/>
      <c r="B26" s="91"/>
      <c r="C26" s="91"/>
      <c r="D26" s="18"/>
      <c r="E26" s="18"/>
      <c r="F26" s="95" t="s">
        <v>9</v>
      </c>
      <c r="G26" s="96" t="s">
        <v>10</v>
      </c>
      <c r="H26" s="93"/>
      <c r="I26" s="93"/>
      <c r="J26" s="93"/>
      <c r="K26" s="18"/>
      <c r="L26" s="18"/>
      <c r="M26" s="18"/>
      <c r="N26" s="18"/>
      <c r="O26" s="97" t="s">
        <v>9</v>
      </c>
      <c r="P26" s="98" t="s">
        <v>10</v>
      </c>
    </row>
    <row r="27" spans="1:16" ht="27" customHeight="1" x14ac:dyDescent="0.15">
      <c r="A27" s="42"/>
      <c r="B27" s="50"/>
      <c r="C27" s="44" t="str">
        <f>[1]법세입예산!C46</f>
        <v>예금이자수입</v>
      </c>
      <c r="D27" s="58">
        <f>[1]법세입예산!D46</f>
        <v>300</v>
      </c>
      <c r="E27" s="58">
        <f>[1]법세입예산!E46</f>
        <v>300</v>
      </c>
      <c r="F27" s="59">
        <f>[1]법세입예산!F46</f>
        <v>0</v>
      </c>
      <c r="G27" s="99"/>
      <c r="H27" s="100"/>
      <c r="I27" s="48" t="str">
        <f>[1]법세출예산!B40</f>
        <v>전 출 금</v>
      </c>
      <c r="J27" s="48"/>
      <c r="K27" s="45" t="e">
        <f>K28</f>
        <v>#REF!</v>
      </c>
      <c r="L27" s="45" t="e">
        <f>L28</f>
        <v>#REF!</v>
      </c>
      <c r="M27" s="45">
        <f>M28</f>
        <v>320000</v>
      </c>
      <c r="N27" s="45">
        <f>N28</f>
        <v>466800</v>
      </c>
      <c r="O27" s="46">
        <f>O28</f>
        <v>146800</v>
      </c>
      <c r="P27" s="101">
        <f>(O27/M27%)/100</f>
        <v>0.45874999999999999</v>
      </c>
    </row>
    <row r="28" spans="1:16" ht="27" customHeight="1" x14ac:dyDescent="0.15">
      <c r="A28" s="49"/>
      <c r="B28" s="102"/>
      <c r="C28" s="44" t="str">
        <f>[1]법세입예산!C48</f>
        <v>기타잡수입</v>
      </c>
      <c r="D28" s="58">
        <f>[1]법세입예산!D48</f>
        <v>362</v>
      </c>
      <c r="E28" s="58">
        <f>[1]법세입예산!E48</f>
        <v>362</v>
      </c>
      <c r="F28" s="59">
        <f>[1]법세입예산!F48</f>
        <v>0</v>
      </c>
      <c r="G28" s="103"/>
      <c r="H28" s="104"/>
      <c r="I28" s="104"/>
      <c r="J28" s="69" t="str">
        <f>[1]법세출예산!C42</f>
        <v>시설전출금</v>
      </c>
      <c r="K28" s="36" t="e">
        <f>[1]법세출예산!#REF!</f>
        <v>#REF!</v>
      </c>
      <c r="L28" s="36" t="e">
        <f>[1]법세출예산!#REF!</f>
        <v>#REF!</v>
      </c>
      <c r="M28" s="36">
        <f>[1]법세출예산!D42</f>
        <v>320000</v>
      </c>
      <c r="N28" s="36">
        <f>[1]법세출예산!E42</f>
        <v>466800</v>
      </c>
      <c r="O28" s="37">
        <f>N28-M28</f>
        <v>146800</v>
      </c>
      <c r="P28" s="105">
        <f>(O28/M28%)/100</f>
        <v>0.45874999999999999</v>
      </c>
    </row>
    <row r="29" spans="1:16" ht="27.75" customHeight="1" x14ac:dyDescent="0.15">
      <c r="A29" s="57"/>
      <c r="B29" s="106"/>
      <c r="C29" s="64"/>
      <c r="D29" s="107"/>
      <c r="E29" s="107"/>
      <c r="F29" s="108"/>
      <c r="G29" s="109"/>
      <c r="H29" s="43" t="str">
        <f>[1]법세출예산!A46</f>
        <v>상환금</v>
      </c>
      <c r="I29" s="43"/>
      <c r="J29" s="43"/>
      <c r="K29" s="45"/>
      <c r="L29" s="45"/>
      <c r="M29" s="45">
        <f>[1]법세출예산!D46</f>
        <v>18000</v>
      </c>
      <c r="N29" s="45">
        <f>[1]법세출예산!E46</f>
        <v>18000</v>
      </c>
      <c r="O29" s="46">
        <f>N29-M29</f>
        <v>0</v>
      </c>
      <c r="P29" s="41"/>
    </row>
    <row r="30" spans="1:16" ht="27.75" customHeight="1" x14ac:dyDescent="0.15">
      <c r="A30" s="57"/>
      <c r="B30" s="106"/>
      <c r="C30" s="106"/>
      <c r="D30" s="110"/>
      <c r="E30" s="110"/>
      <c r="F30" s="111"/>
      <c r="G30" s="112"/>
      <c r="H30" s="113"/>
      <c r="I30" s="43" t="str">
        <f>[1]법세출예산!B48</f>
        <v>부채상환금</v>
      </c>
      <c r="J30" s="43"/>
      <c r="K30" s="45"/>
      <c r="L30" s="45"/>
      <c r="M30" s="45">
        <f>[1]법세출예산!D48</f>
        <v>18000</v>
      </c>
      <c r="N30" s="45">
        <f>[1]법세출예산!E48</f>
        <v>18000</v>
      </c>
      <c r="O30" s="46">
        <f>N30-M30</f>
        <v>0</v>
      </c>
      <c r="P30" s="41"/>
    </row>
    <row r="31" spans="1:16" ht="27.75" customHeight="1" x14ac:dyDescent="0.15">
      <c r="A31" s="57"/>
      <c r="B31" s="106"/>
      <c r="C31" s="106"/>
      <c r="D31" s="110"/>
      <c r="E31" s="110"/>
      <c r="F31" s="111"/>
      <c r="G31" s="112"/>
      <c r="H31" s="114"/>
      <c r="I31" s="113"/>
      <c r="J31" s="62" t="str">
        <f>[1]법세출예산!C50</f>
        <v>원금상환금</v>
      </c>
      <c r="K31" s="45"/>
      <c r="L31" s="45"/>
      <c r="M31" s="45">
        <f>[1]법세출예산!D50</f>
        <v>13200</v>
      </c>
      <c r="N31" s="45">
        <f>[1]법세출예산!E50</f>
        <v>13200</v>
      </c>
      <c r="O31" s="46">
        <f>[1]법세출예산!F50</f>
        <v>0</v>
      </c>
      <c r="P31" s="41"/>
    </row>
    <row r="32" spans="1:16" ht="27.75" customHeight="1" x14ac:dyDescent="0.15">
      <c r="A32" s="115"/>
      <c r="B32" s="116"/>
      <c r="C32" s="116"/>
      <c r="D32" s="116"/>
      <c r="E32" s="116"/>
      <c r="F32" s="116"/>
      <c r="G32" s="116"/>
      <c r="H32" s="69"/>
      <c r="I32" s="69"/>
      <c r="J32" s="43" t="str">
        <f>[1]법세출예산!C52</f>
        <v>이자지급금</v>
      </c>
      <c r="K32" s="45"/>
      <c r="L32" s="45"/>
      <c r="M32" s="45">
        <f>[1]법세출예산!D52</f>
        <v>4800</v>
      </c>
      <c r="N32" s="45">
        <f>[1]법세출예산!E52</f>
        <v>4800</v>
      </c>
      <c r="O32" s="46">
        <f>N32-M32</f>
        <v>0</v>
      </c>
      <c r="P32" s="41"/>
    </row>
    <row r="33" spans="1:16" ht="27.75" customHeight="1" x14ac:dyDescent="0.15">
      <c r="A33" s="115"/>
      <c r="B33" s="116"/>
      <c r="C33" s="116"/>
      <c r="D33" s="116"/>
      <c r="E33" s="116"/>
      <c r="F33" s="116"/>
      <c r="G33" s="116"/>
      <c r="H33" s="43" t="str">
        <f>[1]법세출예산!A54</f>
        <v>예 비 비</v>
      </c>
      <c r="I33" s="43"/>
      <c r="J33" s="43"/>
      <c r="K33" s="45" t="e">
        <f t="shared" ref="K33:O34" si="1">K34</f>
        <v>#REF!</v>
      </c>
      <c r="L33" s="45" t="e">
        <f t="shared" si="1"/>
        <v>#REF!</v>
      </c>
      <c r="M33" s="45">
        <f t="shared" si="1"/>
        <v>835</v>
      </c>
      <c r="N33" s="45">
        <f t="shared" si="1"/>
        <v>991</v>
      </c>
      <c r="O33" s="46">
        <f t="shared" si="1"/>
        <v>156</v>
      </c>
      <c r="P33" s="41">
        <f>(O33/M33%)/100</f>
        <v>0.18682634730538922</v>
      </c>
    </row>
    <row r="34" spans="1:16" ht="27.75" customHeight="1" x14ac:dyDescent="0.15">
      <c r="A34" s="115"/>
      <c r="B34" s="116"/>
      <c r="C34" s="116"/>
      <c r="D34" s="116"/>
      <c r="E34" s="116"/>
      <c r="F34" s="116"/>
      <c r="G34" s="116"/>
      <c r="H34" s="117"/>
      <c r="I34" s="43" t="str">
        <f>[1]법세출예산!B56</f>
        <v>예 비 비</v>
      </c>
      <c r="J34" s="43"/>
      <c r="K34" s="45" t="e">
        <f t="shared" si="1"/>
        <v>#REF!</v>
      </c>
      <c r="L34" s="45" t="e">
        <f t="shared" si="1"/>
        <v>#REF!</v>
      </c>
      <c r="M34" s="45">
        <f t="shared" si="1"/>
        <v>835</v>
      </c>
      <c r="N34" s="45">
        <f t="shared" si="1"/>
        <v>991</v>
      </c>
      <c r="O34" s="46">
        <f t="shared" si="1"/>
        <v>156</v>
      </c>
      <c r="P34" s="41">
        <f>(O34/M34%)/100</f>
        <v>0.18682634730538922</v>
      </c>
    </row>
    <row r="35" spans="1:16" ht="27.75" customHeight="1" thickBot="1" x14ac:dyDescent="0.2">
      <c r="A35" s="118"/>
      <c r="B35" s="119"/>
      <c r="C35" s="119"/>
      <c r="D35" s="119"/>
      <c r="E35" s="119"/>
      <c r="F35" s="119"/>
      <c r="G35" s="119"/>
      <c r="H35" s="120"/>
      <c r="I35" s="121"/>
      <c r="J35" s="121" t="str">
        <f>[1]법세출예산!C58</f>
        <v>예 비 비</v>
      </c>
      <c r="K35" s="82" t="e">
        <f>[1]법세출예산!#REF!</f>
        <v>#REF!</v>
      </c>
      <c r="L35" s="82" t="e">
        <f>[1]법세출예산!#REF!</f>
        <v>#REF!</v>
      </c>
      <c r="M35" s="82">
        <f>[1]법세출예산!D58</f>
        <v>835</v>
      </c>
      <c r="N35" s="82">
        <f>[1]법세출예산!E58</f>
        <v>991</v>
      </c>
      <c r="O35" s="83">
        <f>N35-M35</f>
        <v>156</v>
      </c>
      <c r="P35" s="79">
        <f>(O35/M35%)/100</f>
        <v>0.18682634730538922</v>
      </c>
    </row>
    <row r="36" spans="1:16" ht="7.5" customHeight="1" x14ac:dyDescent="0.15"/>
    <row r="37" spans="1:16" ht="14.25" x14ac:dyDescent="0.15">
      <c r="J37" s="122" t="s">
        <v>12</v>
      </c>
      <c r="K37" s="122"/>
      <c r="L37" s="122"/>
      <c r="M37" s="122"/>
      <c r="N37" s="122"/>
      <c r="O37" s="122"/>
      <c r="P37" s="122"/>
    </row>
    <row r="39" spans="1:16" ht="14.25" x14ac:dyDescent="0.15">
      <c r="J39" s="2"/>
      <c r="K39" s="123"/>
      <c r="L39" s="123"/>
      <c r="M39" s="123"/>
      <c r="N39" s="123"/>
      <c r="O39" s="123"/>
      <c r="P39" s="123"/>
    </row>
  </sheetData>
  <mergeCells count="38">
    <mergeCell ref="N25:N26"/>
    <mergeCell ref="O25:P25"/>
    <mergeCell ref="H34:H35"/>
    <mergeCell ref="J37:P37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G25"/>
    <mergeCell ref="N5:N6"/>
    <mergeCell ref="O5:P5"/>
    <mergeCell ref="A7:C7"/>
    <mergeCell ref="H7:J7"/>
    <mergeCell ref="A24:G24"/>
    <mergeCell ref="H24:P24"/>
    <mergeCell ref="H5:H6"/>
    <mergeCell ref="I5:I6"/>
    <mergeCell ref="J5:J6"/>
    <mergeCell ref="K5:K6"/>
    <mergeCell ref="L5:L6"/>
    <mergeCell ref="M5:M6"/>
    <mergeCell ref="A1:P1"/>
    <mergeCell ref="L2:P2"/>
    <mergeCell ref="A4:G4"/>
    <mergeCell ref="H4:P4"/>
    <mergeCell ref="A5:A6"/>
    <mergeCell ref="B5:B6"/>
    <mergeCell ref="C5:C6"/>
    <mergeCell ref="D5:D6"/>
    <mergeCell ref="E5:E6"/>
    <mergeCell ref="F5:G5"/>
  </mergeCells>
  <phoneticPr fontId="3" type="noConversion"/>
  <printOptions horizontalCentered="1"/>
  <pageMargins left="0.35433070866141736" right="0.39370078740157483" top="0.59055118110236227" bottom="0.39370078740157483" header="0" footer="0"/>
  <pageSetup paperSize="9" orientation="landscape" r:id="rId1"/>
  <headerFooter alignWithMargins="0">
    <oddFooter>&amp;R&amp;6법인회계총괄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법세입세출총괄표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2020-06-24T03:17:46Z</dcterms:created>
  <dcterms:modified xsi:type="dcterms:W3CDTF">2020-06-24T03:18:41Z</dcterms:modified>
</cp:coreProperties>
</file>